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2735" windowHeight="7035"/>
  </bookViews>
  <sheets>
    <sheet name="Estimates 08-10" sheetId="1" r:id="rId1"/>
    <sheet name="Jun 30 2012 Est" sheetId="4" r:id="rId2"/>
    <sheet name="Sheet2" sheetId="2" r:id="rId3"/>
    <sheet name="Sheet3" sheetId="3" r:id="rId4"/>
  </sheets>
  <definedNames>
    <definedName name="_xlnm.Print_Titles" localSheetId="1">'Jun 30 2012 Est'!$A:$F,'Jun 30 2012 Est'!$4:$5</definedName>
    <definedName name="QB_BASIS_4" localSheetId="1" hidden="1">'Jun 30 2012 Est'!$H$3</definedName>
    <definedName name="QB_COLUMN_59200" localSheetId="1" hidden="1">'Jun 30 2012 Est'!$G$5</definedName>
    <definedName name="QB_COLUMN_61210" localSheetId="1" hidden="1">'Jun 30 2012 Est'!$H$5</definedName>
    <definedName name="QB_COMPANY_0" localSheetId="1" hidden="1">'Jun 30 2012 Est'!$A$1</definedName>
    <definedName name="QB_DATA_0" localSheetId="1" hidden="1">'Jun 30 2012 Est'!$9:$9,'Jun 30 2012 Est'!$10:$10,'Jun 30 2012 Est'!$11:$11,'Jun 30 2012 Est'!$12:$12,'Jun 30 2012 Est'!$16:$16,'Jun 30 2012 Est'!$17:$17,'Jun 30 2012 Est'!$18:$18,'Jun 30 2012 Est'!$23:$23,'Jun 30 2012 Est'!$30:$30,'Jun 30 2012 Est'!$32:$32,'Jun 30 2012 Est'!$33:$33,'Jun 30 2012 Est'!$39:$39,'Jun 30 2012 Est'!$40:$40,'Jun 30 2012 Est'!$41:$41</definedName>
    <definedName name="QB_DATE_1" localSheetId="1" hidden="1">'Jun 30 2012 Est'!$H$2</definedName>
    <definedName name="QB_FORMULA_0" localSheetId="1" hidden="1">'Jun 30 2012 Est'!$G$13,'Jun 30 2012 Est'!$H$13,'Jun 30 2012 Est'!$G$19,'Jun 30 2012 Est'!$H$19,'Jun 30 2012 Est'!$G$20,'Jun 30 2012 Est'!$H$20,'Jun 30 2012 Est'!$G$21,'Jun 30 2012 Est'!$H$21,'Jun 30 2012 Est'!$G$24,'Jun 30 2012 Est'!$H$24,'Jun 30 2012 Est'!$G$25,'Jun 30 2012 Est'!$H$25,'Jun 30 2012 Est'!$G$34,'Jun 30 2012 Est'!$H$34,'Jun 30 2012 Est'!$G$35,'Jun 30 2012 Est'!$H$35</definedName>
    <definedName name="QB_FORMULA_1" localSheetId="1" hidden="1">'Jun 30 2012 Est'!$G$36,'Jun 30 2012 Est'!$H$36,'Jun 30 2012 Est'!$G$37,'Jun 30 2012 Est'!$H$37,'Jun 30 2012 Est'!$G$42,'Jun 30 2012 Est'!$H$42,'Jun 30 2012 Est'!$G$43,'Jun 30 2012 Est'!$H$43</definedName>
    <definedName name="QB_ROW_1" localSheetId="1" hidden="1">'Jun 30 2012 Est'!$A$6</definedName>
    <definedName name="QB_ROW_1011" localSheetId="1" hidden="1">'Jun 30 2012 Est'!$B$7</definedName>
    <definedName name="QB_ROW_11230" localSheetId="1" hidden="1">'Jun 30 2012 Est'!$D$10</definedName>
    <definedName name="QB_ROW_12031" localSheetId="1" hidden="1">'Jun 30 2012 Est'!$D$29</definedName>
    <definedName name="QB_ROW_12331" localSheetId="1" hidden="1">'Jun 30 2012 Est'!$D$35</definedName>
    <definedName name="QB_ROW_1311" localSheetId="1" hidden="1">'Jun 30 2012 Est'!$B$21</definedName>
    <definedName name="QB_ROW_13230" localSheetId="1" hidden="1">'Jun 30 2012 Est'!$D$12</definedName>
    <definedName name="QB_ROW_14011" localSheetId="1" hidden="1">'Jun 30 2012 Est'!$B$38</definedName>
    <definedName name="QB_ROW_14311" localSheetId="1" hidden="1">'Jun 30 2012 Est'!$B$42</definedName>
    <definedName name="QB_ROW_14320" localSheetId="1" hidden="1">'Jun 30 2012 Est'!$C$23</definedName>
    <definedName name="QB_ROW_17221" localSheetId="1" hidden="1">'Jun 30 2012 Est'!$C$41</definedName>
    <definedName name="QB_ROW_2021" localSheetId="1" hidden="1">'Jun 30 2012 Est'!$C$8</definedName>
    <definedName name="QB_ROW_2321" localSheetId="1" hidden="1">'Jun 30 2012 Est'!$C$13</definedName>
    <definedName name="QB_ROW_301" localSheetId="1" hidden="1">'Jun 30 2012 Est'!$A$25</definedName>
    <definedName name="QB_ROW_4021" localSheetId="1" hidden="1">'Jun 30 2012 Est'!$C$14</definedName>
    <definedName name="QB_ROW_4220" localSheetId="1" hidden="1">'Jun 30 2012 Est'!$C$39</definedName>
    <definedName name="QB_ROW_4321" localSheetId="1" hidden="1">'Jun 30 2012 Est'!$C$20</definedName>
    <definedName name="QB_ROW_5011" localSheetId="1" hidden="1">'Jun 30 2012 Est'!$B$22</definedName>
    <definedName name="QB_ROW_5311" localSheetId="1" hidden="1">'Jun 30 2012 Est'!$B$24</definedName>
    <definedName name="QB_ROW_54220" localSheetId="1" hidden="1">'Jun 30 2012 Est'!$C$40</definedName>
    <definedName name="QB_ROW_57030" localSheetId="1" hidden="1">'Jun 30 2012 Est'!$D$15</definedName>
    <definedName name="QB_ROW_57240" localSheetId="1" hidden="1">'Jun 30 2012 Est'!$E$18</definedName>
    <definedName name="QB_ROW_57330" localSheetId="1" hidden="1">'Jun 30 2012 Est'!$D$19</definedName>
    <definedName name="QB_ROW_59040" localSheetId="1" hidden="1">'Jun 30 2012 Est'!$E$31</definedName>
    <definedName name="QB_ROW_59250" localSheetId="1" hidden="1">'Jun 30 2012 Est'!$F$33</definedName>
    <definedName name="QB_ROW_59340" localSheetId="1" hidden="1">'Jun 30 2012 Est'!$E$34</definedName>
    <definedName name="QB_ROW_60240" localSheetId="1" hidden="1">'Jun 30 2012 Est'!$E$30</definedName>
    <definedName name="QB_ROW_69240" localSheetId="1" hidden="1">'Jun 30 2012 Est'!$E$17</definedName>
    <definedName name="QB_ROW_7001" localSheetId="1" hidden="1">'Jun 30 2012 Est'!$A$26</definedName>
    <definedName name="QB_ROW_7230" localSheetId="1" hidden="1">'Jun 30 2012 Est'!$D$9</definedName>
    <definedName name="QB_ROW_7301" localSheetId="1" hidden="1">'Jun 30 2012 Est'!$A$43</definedName>
    <definedName name="QB_ROW_8011" localSheetId="1" hidden="1">'Jun 30 2012 Est'!$B$27</definedName>
    <definedName name="QB_ROW_8311" localSheetId="1" hidden="1">'Jun 30 2012 Est'!$B$37</definedName>
    <definedName name="QB_ROW_83250" localSheetId="1" hidden="1">'Jun 30 2012 Est'!$F$32</definedName>
    <definedName name="QB_ROW_85240" localSheetId="1" hidden="1">'Jun 30 2012 Est'!$E$16</definedName>
    <definedName name="QB_ROW_9021" localSheetId="1" hidden="1">'Jun 30 2012 Est'!$C$28</definedName>
    <definedName name="QB_ROW_9230" localSheetId="1" hidden="1">'Jun 30 2012 Est'!$D$11</definedName>
    <definedName name="QB_ROW_9321" localSheetId="1" hidden="1">'Jun 30 2012 Est'!$C$36</definedName>
    <definedName name="QB_SUBTITLE_3" localSheetId="1" hidden="1">'Jun 30 2012 Est'!$A$3</definedName>
    <definedName name="QB_TIME_5" localSheetId="1" hidden="1">'Jun 30 2012 Est'!$H$1</definedName>
    <definedName name="QB_TITLE_2" localSheetId="1" hidden="1">'Jun 30 2012 Est'!$A$2</definedName>
    <definedName name="QBCANSUPPORTUPDATE" localSheetId="1">TRUE</definedName>
    <definedName name="QBCOMPANYFILENAME" localSheetId="1">"C:\Users\Kevin\Documents\QuickBooksBackup\Rocky Mountain RYLA.QBW"</definedName>
    <definedName name="QBENDDATE" localSheetId="1">20110630</definedName>
    <definedName name="QBHEADERSONSCREEN" localSheetId="1">TRUE</definedName>
    <definedName name="QBMETADATASIZE" localSheetId="1">5785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0</definedName>
    <definedName name="QBREPORTCOMPANYID" localSheetId="1">"a2ee919e998940da940c6a7da88675ae"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TRUE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24</definedName>
    <definedName name="QBREPORTTYPE" localSheetId="1">5</definedName>
    <definedName name="QBROWHEADERS" localSheetId="1">6</definedName>
    <definedName name="QBSTARTDATE" localSheetId="1">20110630</definedName>
  </definedNames>
  <calcPr calcId="145621"/>
</workbook>
</file>

<file path=xl/calcChain.xml><?xml version="1.0" encoding="utf-8"?>
<calcChain xmlns="http://schemas.openxmlformats.org/spreadsheetml/2006/main">
  <c r="B12" i="1" l="1"/>
  <c r="B9" i="1"/>
  <c r="B7" i="1"/>
  <c r="H42" i="4" l="1"/>
  <c r="G42" i="4"/>
  <c r="J40" i="4"/>
  <c r="J39" i="4"/>
  <c r="H36" i="4"/>
  <c r="H37" i="4" s="1"/>
  <c r="H43" i="4" s="1"/>
  <c r="H35" i="4"/>
  <c r="G35" i="4"/>
  <c r="G36" i="4" s="1"/>
  <c r="G37" i="4" s="1"/>
  <c r="G43" i="4" s="1"/>
  <c r="H34" i="4"/>
  <c r="G34" i="4"/>
  <c r="J33" i="4"/>
  <c r="J34" i="4" s="1"/>
  <c r="J35" i="4" s="1"/>
  <c r="J36" i="4" s="1"/>
  <c r="J24" i="4"/>
  <c r="H24" i="4"/>
  <c r="G24" i="4"/>
  <c r="J23" i="4"/>
  <c r="L20" i="4"/>
  <c r="J17" i="4" s="1"/>
  <c r="J19" i="4" s="1"/>
  <c r="J20" i="4" s="1"/>
  <c r="J21" i="4" s="1"/>
  <c r="J25" i="4" s="1"/>
  <c r="L40" i="4" s="1"/>
  <c r="G20" i="4"/>
  <c r="G21" i="4" s="1"/>
  <c r="G25" i="4" s="1"/>
  <c r="H19" i="4"/>
  <c r="H20" i="4" s="1"/>
  <c r="G19" i="4"/>
  <c r="J13" i="4"/>
  <c r="H13" i="4"/>
  <c r="G13" i="4"/>
  <c r="L41" i="4" l="1"/>
  <c r="L42" i="4" s="1"/>
  <c r="L43" i="4" s="1"/>
  <c r="J41" i="4" s="1"/>
  <c r="J42" i="4" s="1"/>
  <c r="J37" i="4"/>
  <c r="H21" i="4"/>
  <c r="H25" i="4" s="1"/>
  <c r="J43" i="4" l="1"/>
  <c r="J25" i="1" l="1"/>
  <c r="J24" i="1"/>
  <c r="J20" i="1"/>
  <c r="I20" i="1"/>
  <c r="J12" i="1"/>
  <c r="M12" i="1"/>
  <c r="M9" i="1"/>
  <c r="J9" i="1"/>
  <c r="G12" i="1"/>
  <c r="G9" i="1"/>
  <c r="E12" i="1"/>
  <c r="E9" i="1"/>
</calcChain>
</file>

<file path=xl/sharedStrings.xml><?xml version="1.0" encoding="utf-8"?>
<sst xmlns="http://schemas.openxmlformats.org/spreadsheetml/2006/main" count="81" uniqueCount="73">
  <si>
    <t>Admin for Giving First .org</t>
  </si>
  <si>
    <t>Total per 990</t>
  </si>
  <si>
    <t>Acct #</t>
  </si>
  <si>
    <t>Amount</t>
  </si>
  <si>
    <t>2010-2011</t>
  </si>
  <si>
    <t>2009-2010</t>
  </si>
  <si>
    <t>2008-2009</t>
  </si>
  <si>
    <t>Bank Charges</t>
  </si>
  <si>
    <t>Professional Fees</t>
  </si>
  <si>
    <t>Travel</t>
  </si>
  <si>
    <t>Item</t>
  </si>
  <si>
    <t>2007-2008</t>
  </si>
  <si>
    <t>Due To Clubs Est</t>
  </si>
  <si>
    <t>RYLA</t>
  </si>
  <si>
    <t>YRYLA 1</t>
  </si>
  <si>
    <t>YRYLA 2</t>
  </si>
  <si>
    <t>Attended</t>
  </si>
  <si>
    <t>Total</t>
  </si>
  <si>
    <t>Est Earned Rev</t>
  </si>
  <si>
    <t>Actual receipts per deposits in bank</t>
  </si>
  <si>
    <t xml:space="preserve">Beginning Advanced Deposits A/C </t>
  </si>
  <si>
    <t>Subtotal</t>
  </si>
  <si>
    <t>Estimated Advanced Deposits 6/30/12</t>
  </si>
  <si>
    <t>Rocky Mountain RYLA</t>
  </si>
  <si>
    <t>5:11 PM</t>
  </si>
  <si>
    <t>Balance Sheet 12/31/2011</t>
  </si>
  <si>
    <t>As of June 30, 2011</t>
  </si>
  <si>
    <t>Accrual Basis</t>
  </si>
  <si>
    <t>Jun 30, 11</t>
  </si>
  <si>
    <t>Jun 30, 10</t>
  </si>
  <si>
    <t>6/30/12 Estimate</t>
  </si>
  <si>
    <t>ASSETS</t>
  </si>
  <si>
    <t>Current Assets</t>
  </si>
  <si>
    <t>Checking/Savings</t>
  </si>
  <si>
    <t>11100 · Business Checking-  2302</t>
  </si>
  <si>
    <t>11200 · M R Savings-9938</t>
  </si>
  <si>
    <t>11300 · M R Savings-Club Deposits- 0662</t>
  </si>
  <si>
    <t>11400 · Business Time Account</t>
  </si>
  <si>
    <t>Total Checking/Savings</t>
  </si>
  <si>
    <t>Other Current Assets</t>
  </si>
  <si>
    <t>13100 · Prepaid Expenses</t>
  </si>
  <si>
    <t>Prepaid Website Hosting Expense</t>
  </si>
  <si>
    <t>13110 · Conference Deposits</t>
  </si>
  <si>
    <t>13100 · Prepaid Expenses - Other</t>
  </si>
  <si>
    <t>Total 13100 · Prepaid Expenses</t>
  </si>
  <si>
    <t>Total Other Current Assets</t>
  </si>
  <si>
    <t>Total Current Assets</t>
  </si>
  <si>
    <t>Fixed Assets</t>
  </si>
  <si>
    <t>15000 · Furniture and Equipment</t>
  </si>
  <si>
    <t>Total Fixed Assets</t>
  </si>
  <si>
    <t>TOTAL ASSETS</t>
  </si>
  <si>
    <t>LIABILITIES &amp; EQUITY</t>
  </si>
  <si>
    <t>Liabilities</t>
  </si>
  <si>
    <t>Current Liabilities</t>
  </si>
  <si>
    <t>Other Current Liabilities</t>
  </si>
  <si>
    <t>27100 · Vendor Accounts Payable</t>
  </si>
  <si>
    <t>27300 · Registration Deposits</t>
  </si>
  <si>
    <t>27310 · Registration Deposits-Future</t>
  </si>
  <si>
    <t>27300 · Registration Deposits - Other</t>
  </si>
  <si>
    <t>Total 27300 · Registration Deposits</t>
  </si>
  <si>
    <t>Total Other Current Liabilities</t>
  </si>
  <si>
    <t>Total Current Liabilities</t>
  </si>
  <si>
    <t>Total Liabilities</t>
  </si>
  <si>
    <t>Equity</t>
  </si>
  <si>
    <t>30000 · Opening Balance Equity</t>
  </si>
  <si>
    <t>32000 · Unrestricted Net Assets</t>
  </si>
  <si>
    <t>Net Income</t>
  </si>
  <si>
    <t>Total Equity</t>
  </si>
  <si>
    <t>TOTAL LIABILITIES &amp; EQUITY</t>
  </si>
  <si>
    <t>Bank Fees</t>
  </si>
  <si>
    <t>2011-2012</t>
  </si>
  <si>
    <t>Prof Fees</t>
  </si>
  <si>
    <t>Total per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</si>
</sst>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mm/dd/yyyy"/>
    <numFmt numFmtId="166" formatCode="#,##0;\-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80"/>
      <name val="Arial"/>
      <family val="2"/>
    </font>
    <font>
      <b/>
      <sz val="8"/>
      <color rgb="FF000000"/>
      <name val="Arial"/>
      <family val="2"/>
    </font>
    <font>
      <b/>
      <sz val="8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00"/>
      <name val="Arial"/>
      <family val="2"/>
    </font>
    <font>
      <u/>
      <sz val="11"/>
      <color theme="1"/>
      <name val="Calibri"/>
      <family val="2"/>
    </font>
    <font>
      <u val="double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3" fillId="0" borderId="0" xfId="1" applyNumberFormat="1" applyFont="1"/>
    <xf numFmtId="164" fontId="2" fillId="0" borderId="0" xfId="1" applyNumberFormat="1" applyFo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4" fillId="0" borderId="0" xfId="1" applyNumberFormat="1" applyFont="1"/>
    <xf numFmtId="0" fontId="5" fillId="0" borderId="0" xfId="0" applyFont="1"/>
    <xf numFmtId="0" fontId="6" fillId="0" borderId="0" xfId="0" applyFont="1"/>
    <xf numFmtId="164" fontId="6" fillId="0" borderId="0" xfId="1" applyNumberFormat="1" applyFont="1"/>
    <xf numFmtId="164" fontId="5" fillId="0" borderId="0" xfId="1" applyNumberFormat="1" applyFont="1"/>
    <xf numFmtId="164" fontId="2" fillId="0" borderId="0" xfId="1" applyNumberFormat="1" applyFont="1" applyAlignment="1">
      <alignment wrapText="1"/>
    </xf>
    <xf numFmtId="164" fontId="7" fillId="0" borderId="0" xfId="1" applyNumberFormat="1" applyFont="1"/>
    <xf numFmtId="49" fontId="9" fillId="0" borderId="0" xfId="2" applyNumberFormat="1" applyFont="1" applyAlignment="1">
      <alignment horizontal="centerContinuous"/>
    </xf>
    <xf numFmtId="49" fontId="10" fillId="0" borderId="0" xfId="2" applyNumberFormat="1" applyFont="1" applyAlignment="1">
      <alignment horizontal="centerContinuous"/>
    </xf>
    <xf numFmtId="49" fontId="8" fillId="0" borderId="0" xfId="2" applyNumberFormat="1"/>
    <xf numFmtId="49" fontId="11" fillId="0" borderId="0" xfId="2" applyNumberFormat="1" applyFont="1" applyAlignment="1">
      <alignment horizontal="right"/>
    </xf>
    <xf numFmtId="0" fontId="8" fillId="0" borderId="0" xfId="2"/>
    <xf numFmtId="49" fontId="12" fillId="0" borderId="0" xfId="2" applyNumberFormat="1" applyFont="1" applyAlignment="1">
      <alignment horizontal="centerContinuous"/>
    </xf>
    <xf numFmtId="165" fontId="11" fillId="0" borderId="0" xfId="2" applyNumberFormat="1" applyFont="1" applyAlignment="1">
      <alignment horizontal="right"/>
    </xf>
    <xf numFmtId="49" fontId="13" fillId="0" borderId="0" xfId="2" applyNumberFormat="1" applyFont="1" applyAlignment="1">
      <alignment horizontal="centerContinuous"/>
    </xf>
    <xf numFmtId="49" fontId="10" fillId="0" borderId="0" xfId="2" applyNumberFormat="1" applyFont="1"/>
    <xf numFmtId="49" fontId="8" fillId="0" borderId="0" xfId="2" applyNumberFormat="1" applyBorder="1" applyAlignment="1">
      <alignment horizontal="centerContinuous"/>
    </xf>
    <xf numFmtId="49" fontId="10" fillId="0" borderId="0" xfId="2" applyNumberFormat="1" applyFont="1" applyAlignment="1">
      <alignment horizontal="center"/>
    </xf>
    <xf numFmtId="49" fontId="10" fillId="0" borderId="1" xfId="2" applyNumberFormat="1" applyFont="1" applyBorder="1" applyAlignment="1">
      <alignment horizontal="center"/>
    </xf>
    <xf numFmtId="0" fontId="8" fillId="0" borderId="0" xfId="2" applyAlignment="1">
      <alignment horizontal="center"/>
    </xf>
    <xf numFmtId="49" fontId="10" fillId="0" borderId="1" xfId="2" applyNumberFormat="1" applyFont="1" applyBorder="1" applyAlignment="1">
      <alignment horizontal="center" wrapText="1"/>
    </xf>
    <xf numFmtId="166" fontId="14" fillId="0" borderId="0" xfId="2" applyNumberFormat="1" applyFont="1"/>
    <xf numFmtId="166" fontId="14" fillId="0" borderId="2" xfId="2" applyNumberFormat="1" applyFont="1" applyBorder="1"/>
    <xf numFmtId="164" fontId="0" fillId="0" borderId="0" xfId="3" applyNumberFormat="1" applyFont="1"/>
    <xf numFmtId="166" fontId="14" fillId="0" borderId="0" xfId="2" applyNumberFormat="1" applyFont="1" applyBorder="1"/>
    <xf numFmtId="166" fontId="14" fillId="0" borderId="3" xfId="2" applyNumberFormat="1" applyFont="1" applyBorder="1"/>
    <xf numFmtId="164" fontId="15" fillId="0" borderId="0" xfId="3" applyNumberFormat="1" applyFont="1"/>
    <xf numFmtId="166" fontId="14" fillId="0" borderId="4" xfId="2" applyNumberFormat="1" applyFont="1" applyBorder="1"/>
    <xf numFmtId="164" fontId="16" fillId="0" borderId="0" xfId="3" applyNumberFormat="1" applyFont="1"/>
    <xf numFmtId="166" fontId="10" fillId="0" borderId="5" xfId="2" applyNumberFormat="1" applyFont="1" applyBorder="1"/>
    <xf numFmtId="0" fontId="10" fillId="0" borderId="0" xfId="2" applyFont="1"/>
    <xf numFmtId="166" fontId="8" fillId="0" borderId="0" xfId="2" applyNumberFormat="1"/>
    <xf numFmtId="166" fontId="10" fillId="0" borderId="0" xfId="2" applyNumberFormat="1" applyFont="1"/>
    <xf numFmtId="0" fontId="10" fillId="0" borderId="0" xfId="2" applyNumberFormat="1" applyFont="1"/>
    <xf numFmtId="0" fontId="8" fillId="0" borderId="0" xfId="2" applyNumberFormat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B14" sqref="B14"/>
    </sheetView>
  </sheetViews>
  <sheetFormatPr defaultRowHeight="15" x14ac:dyDescent="0.25"/>
  <cols>
    <col min="1" max="1" width="16.28515625" customWidth="1"/>
    <col min="4" max="4" width="13.28515625" customWidth="1"/>
    <col min="5" max="5" width="11.5703125" style="2" bestFit="1" customWidth="1"/>
    <col min="7" max="7" width="12.5703125" bestFit="1" customWidth="1"/>
    <col min="10" max="10" width="11.5703125" style="2" bestFit="1" customWidth="1"/>
  </cols>
  <sheetData>
    <row r="1" spans="1:13" x14ac:dyDescent="0.25">
      <c r="A1" t="s">
        <v>70</v>
      </c>
      <c r="D1" t="s">
        <v>4</v>
      </c>
      <c r="G1" t="s">
        <v>5</v>
      </c>
      <c r="I1" t="s">
        <v>6</v>
      </c>
      <c r="L1" t="s">
        <v>11</v>
      </c>
    </row>
    <row r="4" spans="1:13" x14ac:dyDescent="0.25">
      <c r="A4" s="1" t="s">
        <v>0</v>
      </c>
    </row>
    <row r="5" spans="1:13" x14ac:dyDescent="0.25">
      <c r="D5" s="5" t="s">
        <v>2</v>
      </c>
      <c r="E5" s="6" t="s">
        <v>3</v>
      </c>
      <c r="G5" s="6" t="s">
        <v>3</v>
      </c>
      <c r="I5" s="1" t="s">
        <v>10</v>
      </c>
      <c r="J5" s="4" t="s">
        <v>3</v>
      </c>
      <c r="L5" s="1" t="s">
        <v>10</v>
      </c>
      <c r="M5" s="1" t="s">
        <v>3</v>
      </c>
    </row>
    <row r="6" spans="1:13" x14ac:dyDescent="0.25">
      <c r="A6" t="s">
        <v>69</v>
      </c>
      <c r="B6">
        <v>126.4</v>
      </c>
      <c r="D6">
        <v>68300</v>
      </c>
      <c r="E6" s="2">
        <v>73.48</v>
      </c>
      <c r="G6" s="2">
        <v>27</v>
      </c>
      <c r="I6" t="s">
        <v>7</v>
      </c>
      <c r="J6" s="2">
        <v>29</v>
      </c>
      <c r="L6" t="s">
        <v>7</v>
      </c>
      <c r="M6">
        <v>57</v>
      </c>
    </row>
    <row r="7" spans="1:13" x14ac:dyDescent="0.25">
      <c r="A7" t="s">
        <v>71</v>
      </c>
      <c r="B7">
        <f>4800+2600</f>
        <v>7400</v>
      </c>
      <c r="D7">
        <v>60900</v>
      </c>
      <c r="E7" s="2">
        <v>473.85</v>
      </c>
      <c r="G7" s="2">
        <v>330</v>
      </c>
      <c r="I7" t="s">
        <v>8</v>
      </c>
      <c r="J7" s="2">
        <v>1886</v>
      </c>
      <c r="L7" t="s">
        <v>8</v>
      </c>
      <c r="M7">
        <v>0</v>
      </c>
    </row>
    <row r="8" spans="1:13" ht="17.25" x14ac:dyDescent="0.4">
      <c r="A8" t="s">
        <v>9</v>
      </c>
      <c r="B8">
        <v>75</v>
      </c>
      <c r="D8">
        <v>62110</v>
      </c>
      <c r="E8" s="3">
        <v>1800</v>
      </c>
      <c r="G8" s="10">
        <v>0</v>
      </c>
      <c r="I8" t="s">
        <v>9</v>
      </c>
      <c r="J8" s="10">
        <v>0</v>
      </c>
      <c r="L8" t="s">
        <v>9</v>
      </c>
      <c r="M8" s="9">
        <v>122</v>
      </c>
    </row>
    <row r="9" spans="1:13" x14ac:dyDescent="0.25">
      <c r="B9">
        <f>SUM(B6:B8)</f>
        <v>7601.4</v>
      </c>
      <c r="E9" s="2">
        <f>SUM(E6:E8)</f>
        <v>2347.33</v>
      </c>
      <c r="G9" s="2">
        <f>SUM(G6:G8)</f>
        <v>357</v>
      </c>
      <c r="J9" s="2">
        <f>SUM(J6:J8)</f>
        <v>1915</v>
      </c>
      <c r="M9">
        <f>SUM(M6:M8)</f>
        <v>179</v>
      </c>
    </row>
    <row r="10" spans="1:13" x14ac:dyDescent="0.25">
      <c r="G10" s="2"/>
    </row>
    <row r="11" spans="1:13" ht="17.25" x14ac:dyDescent="0.4">
      <c r="A11" t="s">
        <v>72</v>
      </c>
      <c r="B11" s="9">
        <v>219722.02</v>
      </c>
      <c r="D11" t="s">
        <v>1</v>
      </c>
      <c r="E11" s="3">
        <v>156651</v>
      </c>
      <c r="G11" s="10">
        <v>145099</v>
      </c>
      <c r="J11" s="10">
        <v>145837</v>
      </c>
      <c r="M11" s="9">
        <v>132093</v>
      </c>
    </row>
    <row r="12" spans="1:13" ht="17.25" x14ac:dyDescent="0.4">
      <c r="B12" s="8">
        <f>B11-B9</f>
        <v>212120.62</v>
      </c>
      <c r="E12" s="7">
        <f>E11-E9</f>
        <v>154303.67000000001</v>
      </c>
      <c r="G12" s="11">
        <f>G11-G9</f>
        <v>144742</v>
      </c>
      <c r="J12" s="11">
        <f>J11-J9</f>
        <v>143922</v>
      </c>
      <c r="M12" s="8">
        <f>M11-M9</f>
        <v>131914</v>
      </c>
    </row>
    <row r="13" spans="1:13" x14ac:dyDescent="0.25">
      <c r="I13" s="9"/>
    </row>
    <row r="17" spans="4:10" x14ac:dyDescent="0.25">
      <c r="I17" s="9"/>
    </row>
    <row r="18" spans="4:10" ht="30" x14ac:dyDescent="0.25">
      <c r="D18" s="1" t="s">
        <v>12</v>
      </c>
      <c r="F18" s="1" t="s">
        <v>13</v>
      </c>
      <c r="G18" s="1" t="s">
        <v>14</v>
      </c>
      <c r="H18" s="1" t="s">
        <v>15</v>
      </c>
      <c r="I18" s="9" t="s">
        <v>17</v>
      </c>
      <c r="J18" s="12" t="s">
        <v>18</v>
      </c>
    </row>
    <row r="19" spans="4:10" x14ac:dyDescent="0.25">
      <c r="I19" s="8"/>
    </row>
    <row r="20" spans="4:10" x14ac:dyDescent="0.25">
      <c r="E20" s="2" t="s">
        <v>16</v>
      </c>
      <c r="F20">
        <v>238</v>
      </c>
      <c r="G20">
        <v>120</v>
      </c>
      <c r="H20">
        <v>120</v>
      </c>
      <c r="I20">
        <f>SUM(F20:H20)</f>
        <v>478</v>
      </c>
      <c r="J20" s="2">
        <f>I20*450</f>
        <v>215100</v>
      </c>
    </row>
    <row r="22" spans="4:10" x14ac:dyDescent="0.25">
      <c r="E22" s="2" t="s">
        <v>19</v>
      </c>
      <c r="J22" s="2">
        <v>204200</v>
      </c>
    </row>
    <row r="23" spans="4:10" ht="17.25" x14ac:dyDescent="0.4">
      <c r="E23" s="2" t="s">
        <v>20</v>
      </c>
      <c r="J23" s="3">
        <v>17975</v>
      </c>
    </row>
    <row r="24" spans="4:10" ht="17.25" x14ac:dyDescent="0.4">
      <c r="F24" t="s">
        <v>21</v>
      </c>
      <c r="J24" s="3">
        <f>SUM(J22:J23)</f>
        <v>222175</v>
      </c>
    </row>
    <row r="25" spans="4:10" ht="17.25" x14ac:dyDescent="0.4">
      <c r="F25" t="s">
        <v>22</v>
      </c>
      <c r="J25" s="13">
        <f>J24-J20</f>
        <v>7075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44"/>
  <sheetViews>
    <sheetView workbookViewId="0">
      <pane xSplit="6" ySplit="5" topLeftCell="G40" activePane="bottomRight" state="frozenSplit"/>
      <selection pane="topRight" activeCell="G1" sqref="G1"/>
      <selection pane="bottomLeft" activeCell="A6" sqref="A6"/>
      <selection pane="bottomRight" activeCell="L43" sqref="L43"/>
    </sheetView>
  </sheetViews>
  <sheetFormatPr defaultRowHeight="15" x14ac:dyDescent="0.25"/>
  <cols>
    <col min="1" max="5" width="3" style="40" customWidth="1"/>
    <col min="6" max="6" width="30.28515625" style="40" customWidth="1"/>
    <col min="7" max="7" width="8.5703125" style="41" bestFit="1" customWidth="1"/>
    <col min="8" max="8" width="11.5703125" style="41" bestFit="1" customWidth="1"/>
    <col min="9" max="11" width="9.140625" style="18"/>
    <col min="12" max="12" width="10.5703125" style="18" bestFit="1" customWidth="1"/>
    <col min="13" max="16384" width="9.140625" style="18"/>
  </cols>
  <sheetData>
    <row r="1" spans="1:13" ht="15.75" x14ac:dyDescent="0.25">
      <c r="A1" s="14" t="s">
        <v>23</v>
      </c>
      <c r="B1" s="15"/>
      <c r="C1" s="15"/>
      <c r="D1" s="15"/>
      <c r="E1" s="15"/>
      <c r="F1" s="15"/>
      <c r="G1" s="16"/>
      <c r="H1" s="17" t="s">
        <v>24</v>
      </c>
    </row>
    <row r="2" spans="1:13" ht="18" x14ac:dyDescent="0.25">
      <c r="A2" s="19" t="s">
        <v>25</v>
      </c>
      <c r="B2" s="15"/>
      <c r="C2" s="15"/>
      <c r="D2" s="15"/>
      <c r="E2" s="15"/>
      <c r="F2" s="15"/>
      <c r="G2" s="16"/>
      <c r="H2" s="20">
        <v>41147</v>
      </c>
    </row>
    <row r="3" spans="1:13" x14ac:dyDescent="0.25">
      <c r="A3" s="21" t="s">
        <v>26</v>
      </c>
      <c r="B3" s="15"/>
      <c r="C3" s="15"/>
      <c r="D3" s="15"/>
      <c r="E3" s="15"/>
      <c r="F3" s="15"/>
      <c r="G3" s="16"/>
      <c r="H3" s="17" t="s">
        <v>27</v>
      </c>
    </row>
    <row r="4" spans="1:13" ht="15.75" thickBot="1" x14ac:dyDescent="0.3">
      <c r="A4" s="22"/>
      <c r="B4" s="22"/>
      <c r="C4" s="22"/>
      <c r="D4" s="22"/>
      <c r="E4" s="22"/>
      <c r="F4" s="22"/>
      <c r="G4" s="23"/>
      <c r="H4" s="23"/>
    </row>
    <row r="5" spans="1:13" s="26" customFormat="1" ht="24.75" thickTop="1" thickBot="1" x14ac:dyDescent="0.3">
      <c r="A5" s="24"/>
      <c r="B5" s="24"/>
      <c r="C5" s="24"/>
      <c r="D5" s="24"/>
      <c r="E5" s="24"/>
      <c r="F5" s="24"/>
      <c r="G5" s="25" t="s">
        <v>28</v>
      </c>
      <c r="H5" s="25" t="s">
        <v>29</v>
      </c>
      <c r="J5" s="27" t="s">
        <v>30</v>
      </c>
    </row>
    <row r="6" spans="1:13" ht="15.75" thickTop="1" x14ac:dyDescent="0.25">
      <c r="A6" s="22" t="s">
        <v>31</v>
      </c>
      <c r="B6" s="22"/>
      <c r="C6" s="22"/>
      <c r="D6" s="22"/>
      <c r="E6" s="22"/>
      <c r="F6" s="22"/>
      <c r="G6" s="28"/>
      <c r="H6" s="28"/>
      <c r="J6" s="28"/>
    </row>
    <row r="7" spans="1:13" x14ac:dyDescent="0.25">
      <c r="A7" s="22"/>
      <c r="B7" s="22" t="s">
        <v>32</v>
      </c>
      <c r="C7" s="22"/>
      <c r="D7" s="22"/>
      <c r="E7" s="22"/>
      <c r="F7" s="22"/>
      <c r="G7" s="28"/>
      <c r="H7" s="28"/>
      <c r="J7" s="28"/>
    </row>
    <row r="8" spans="1:13" x14ac:dyDescent="0.25">
      <c r="A8" s="22"/>
      <c r="B8" s="22"/>
      <c r="C8" s="22" t="s">
        <v>33</v>
      </c>
      <c r="D8" s="22"/>
      <c r="E8" s="22"/>
      <c r="F8" s="22"/>
      <c r="G8" s="28"/>
      <c r="H8" s="28"/>
      <c r="J8" s="28"/>
    </row>
    <row r="9" spans="1:13" x14ac:dyDescent="0.25">
      <c r="A9" s="22"/>
      <c r="B9" s="22"/>
      <c r="C9" s="22"/>
      <c r="D9" s="22" t="s">
        <v>34</v>
      </c>
      <c r="E9" s="22"/>
      <c r="F9" s="22"/>
      <c r="G9" s="28">
        <v>2702</v>
      </c>
      <c r="H9" s="28">
        <v>2604</v>
      </c>
      <c r="J9" s="28">
        <v>2530</v>
      </c>
    </row>
    <row r="10" spans="1:13" x14ac:dyDescent="0.25">
      <c r="A10" s="22"/>
      <c r="B10" s="22"/>
      <c r="C10" s="22"/>
      <c r="D10" s="22" t="s">
        <v>35</v>
      </c>
      <c r="E10" s="22"/>
      <c r="F10" s="22"/>
      <c r="G10" s="28">
        <v>25312</v>
      </c>
      <c r="H10" s="28">
        <v>5507</v>
      </c>
      <c r="J10" s="28">
        <v>18927</v>
      </c>
    </row>
    <row r="11" spans="1:13" x14ac:dyDescent="0.25">
      <c r="A11" s="22"/>
      <c r="B11" s="22"/>
      <c r="C11" s="22"/>
      <c r="D11" s="22" t="s">
        <v>36</v>
      </c>
      <c r="E11" s="22"/>
      <c r="F11" s="22"/>
      <c r="G11" s="28">
        <v>151652</v>
      </c>
      <c r="H11" s="28">
        <v>144093</v>
      </c>
      <c r="J11" s="28">
        <v>201135</v>
      </c>
    </row>
    <row r="12" spans="1:13" ht="15.75" thickBot="1" x14ac:dyDescent="0.3">
      <c r="A12" s="22"/>
      <c r="B12" s="22"/>
      <c r="C12" s="22"/>
      <c r="D12" s="22" t="s">
        <v>37</v>
      </c>
      <c r="E12" s="22"/>
      <c r="F12" s="22"/>
      <c r="G12" s="29">
        <v>0</v>
      </c>
      <c r="H12" s="29">
        <v>21280</v>
      </c>
      <c r="J12" s="29"/>
    </row>
    <row r="13" spans="1:13" x14ac:dyDescent="0.25">
      <c r="A13" s="22"/>
      <c r="B13" s="22"/>
      <c r="C13" s="22" t="s">
        <v>38</v>
      </c>
      <c r="D13" s="22"/>
      <c r="E13" s="22"/>
      <c r="F13" s="22"/>
      <c r="G13" s="28">
        <f>ROUND(SUM(G8:G12),5)</f>
        <v>179666</v>
      </c>
      <c r="H13" s="28">
        <f>ROUND(SUM(H8:H12),5)</f>
        <v>173484</v>
      </c>
      <c r="J13" s="28">
        <f>SUM(J9:J12)</f>
        <v>222592</v>
      </c>
    </row>
    <row r="14" spans="1:13" ht="30" customHeight="1" x14ac:dyDescent="0.25">
      <c r="A14" s="22"/>
      <c r="B14" s="22"/>
      <c r="C14" s="22" t="s">
        <v>39</v>
      </c>
      <c r="D14" s="22"/>
      <c r="E14" s="22"/>
      <c r="F14" s="22"/>
      <c r="G14" s="28"/>
      <c r="H14" s="28"/>
      <c r="J14" s="28"/>
    </row>
    <row r="15" spans="1:13" x14ac:dyDescent="0.25">
      <c r="A15" s="22"/>
      <c r="B15" s="22"/>
      <c r="C15" s="22"/>
      <c r="D15" s="22" t="s">
        <v>40</v>
      </c>
      <c r="E15" s="22"/>
      <c r="F15" s="22"/>
      <c r="G15" s="28"/>
      <c r="H15" s="28"/>
      <c r="J15" s="28"/>
    </row>
    <row r="16" spans="1:13" x14ac:dyDescent="0.25">
      <c r="A16" s="22"/>
      <c r="B16" s="22"/>
      <c r="C16" s="22"/>
      <c r="D16" s="22"/>
      <c r="E16" s="22" t="s">
        <v>41</v>
      </c>
      <c r="F16" s="22"/>
      <c r="G16" s="28">
        <v>675</v>
      </c>
      <c r="H16" s="28">
        <v>0</v>
      </c>
      <c r="J16" s="28">
        <v>675</v>
      </c>
      <c r="L16" s="30">
        <v>5982</v>
      </c>
      <c r="M16" s="18">
        <v>2012</v>
      </c>
    </row>
    <row r="17" spans="1:13" x14ac:dyDescent="0.25">
      <c r="A17" s="22"/>
      <c r="B17" s="22"/>
      <c r="C17" s="22"/>
      <c r="D17" s="22"/>
      <c r="E17" s="22" t="s">
        <v>42</v>
      </c>
      <c r="F17" s="22"/>
      <c r="G17" s="28">
        <v>11680</v>
      </c>
      <c r="H17" s="28">
        <v>0</v>
      </c>
      <c r="J17" s="28">
        <f>L20</f>
        <v>20131</v>
      </c>
      <c r="L17" s="30">
        <v>6750</v>
      </c>
      <c r="M17" s="18">
        <v>2013</v>
      </c>
    </row>
    <row r="18" spans="1:13" ht="15.75" thickBot="1" x14ac:dyDescent="0.3">
      <c r="A18" s="22"/>
      <c r="B18" s="22"/>
      <c r="C18" s="22"/>
      <c r="D18" s="22"/>
      <c r="E18" s="22" t="s">
        <v>43</v>
      </c>
      <c r="F18" s="22"/>
      <c r="G18" s="31">
        <v>3871</v>
      </c>
      <c r="H18" s="31">
        <v>29262</v>
      </c>
      <c r="J18" s="31">
        <v>1000</v>
      </c>
      <c r="L18" s="30">
        <v>3399</v>
      </c>
      <c r="M18" s="18">
        <v>2012</v>
      </c>
    </row>
    <row r="19" spans="1:13" ht="15.75" thickBot="1" x14ac:dyDescent="0.3">
      <c r="A19" s="22"/>
      <c r="B19" s="22"/>
      <c r="C19" s="22"/>
      <c r="D19" s="22" t="s">
        <v>44</v>
      </c>
      <c r="E19" s="22"/>
      <c r="F19" s="22"/>
      <c r="G19" s="32">
        <f>ROUND(SUM(G15:G18),5)</f>
        <v>16226</v>
      </c>
      <c r="H19" s="32">
        <f>ROUND(SUM(H15:H18),5)</f>
        <v>29262</v>
      </c>
      <c r="J19" s="32">
        <f>SUM(J16:J18)</f>
        <v>21806</v>
      </c>
      <c r="L19" s="33">
        <v>4000</v>
      </c>
      <c r="M19" s="18">
        <v>2012</v>
      </c>
    </row>
    <row r="20" spans="1:13" ht="30" customHeight="1" thickBot="1" x14ac:dyDescent="0.3">
      <c r="A20" s="22"/>
      <c r="B20" s="22"/>
      <c r="C20" s="22" t="s">
        <v>45</v>
      </c>
      <c r="D20" s="22"/>
      <c r="E20" s="22"/>
      <c r="F20" s="22"/>
      <c r="G20" s="34">
        <f>ROUND(G14+G19,5)</f>
        <v>16226</v>
      </c>
      <c r="H20" s="34">
        <f>ROUND(H14+H19,5)</f>
        <v>29262</v>
      </c>
      <c r="J20" s="34">
        <f>SUM(J19)</f>
        <v>21806</v>
      </c>
      <c r="L20" s="35">
        <f>SUM(L16:L19)</f>
        <v>20131</v>
      </c>
    </row>
    <row r="21" spans="1:13" ht="30" customHeight="1" x14ac:dyDescent="0.25">
      <c r="A21" s="22"/>
      <c r="B21" s="22" t="s">
        <v>46</v>
      </c>
      <c r="C21" s="22"/>
      <c r="D21" s="22"/>
      <c r="E21" s="22"/>
      <c r="F21" s="22"/>
      <c r="G21" s="28">
        <f>ROUND(G7+G13+G20,5)</f>
        <v>195892</v>
      </c>
      <c r="H21" s="28">
        <f>ROUND(H7+H13+H20,5)</f>
        <v>202746</v>
      </c>
      <c r="J21" s="28">
        <f>ROUND(J7+J13+J20,5)</f>
        <v>244398</v>
      </c>
    </row>
    <row r="22" spans="1:13" ht="30" customHeight="1" x14ac:dyDescent="0.25">
      <c r="A22" s="22"/>
      <c r="B22" s="22" t="s">
        <v>47</v>
      </c>
      <c r="C22" s="22"/>
      <c r="D22" s="22"/>
      <c r="E22" s="22"/>
      <c r="F22" s="22"/>
      <c r="G22" s="28"/>
      <c r="H22" s="28"/>
      <c r="J22" s="28"/>
    </row>
    <row r="23" spans="1:13" ht="15.75" thickBot="1" x14ac:dyDescent="0.3">
      <c r="A23" s="22"/>
      <c r="B23" s="22"/>
      <c r="C23" s="22" t="s">
        <v>48</v>
      </c>
      <c r="D23" s="22"/>
      <c r="E23" s="22"/>
      <c r="F23" s="22"/>
      <c r="G23" s="31">
        <v>2115</v>
      </c>
      <c r="H23" s="31">
        <v>0</v>
      </c>
      <c r="J23" s="31">
        <f>G23</f>
        <v>2115</v>
      </c>
    </row>
    <row r="24" spans="1:13" ht="15.75" thickBot="1" x14ac:dyDescent="0.3">
      <c r="A24" s="22"/>
      <c r="B24" s="22" t="s">
        <v>49</v>
      </c>
      <c r="C24" s="22"/>
      <c r="D24" s="22"/>
      <c r="E24" s="22"/>
      <c r="F24" s="22"/>
      <c r="G24" s="32">
        <f>ROUND(SUM(G22:G23),5)</f>
        <v>2115</v>
      </c>
      <c r="H24" s="32">
        <f>ROUND(SUM(H22:H23),5)</f>
        <v>0</v>
      </c>
      <c r="J24" s="32">
        <f>ROUND(SUM(J22:J23),5)</f>
        <v>2115</v>
      </c>
    </row>
    <row r="25" spans="1:13" s="37" customFormat="1" ht="30" customHeight="1" thickBot="1" x14ac:dyDescent="0.25">
      <c r="A25" s="22" t="s">
        <v>50</v>
      </c>
      <c r="B25" s="22"/>
      <c r="C25" s="22"/>
      <c r="D25" s="22"/>
      <c r="E25" s="22"/>
      <c r="F25" s="22"/>
      <c r="G25" s="36">
        <f>ROUND(G6+G21+G24,5)</f>
        <v>198007</v>
      </c>
      <c r="H25" s="36">
        <f>ROUND(H6+H21+H24,5)</f>
        <v>202746</v>
      </c>
      <c r="J25" s="36">
        <f>ROUND(J6+J21+J24,5)</f>
        <v>246513</v>
      </c>
    </row>
    <row r="26" spans="1:13" ht="31.5" customHeight="1" thickTop="1" x14ac:dyDescent="0.25">
      <c r="A26" s="22" t="s">
        <v>51</v>
      </c>
      <c r="B26" s="22"/>
      <c r="C26" s="22"/>
      <c r="D26" s="22"/>
      <c r="E26" s="22"/>
      <c r="F26" s="22"/>
      <c r="G26" s="28"/>
      <c r="H26" s="28"/>
      <c r="J26" s="28"/>
    </row>
    <row r="27" spans="1:13" x14ac:dyDescent="0.25">
      <c r="A27" s="22"/>
      <c r="B27" s="22" t="s">
        <v>52</v>
      </c>
      <c r="C27" s="22"/>
      <c r="D27" s="22"/>
      <c r="E27" s="22"/>
      <c r="F27" s="22"/>
      <c r="G27" s="28"/>
      <c r="H27" s="28"/>
      <c r="J27" s="28"/>
    </row>
    <row r="28" spans="1:13" x14ac:dyDescent="0.25">
      <c r="A28" s="22"/>
      <c r="B28" s="22"/>
      <c r="C28" s="22" t="s">
        <v>53</v>
      </c>
      <c r="D28" s="22"/>
      <c r="E28" s="22"/>
      <c r="F28" s="22"/>
      <c r="G28" s="28"/>
      <c r="H28" s="28"/>
      <c r="J28" s="28"/>
    </row>
    <row r="29" spans="1:13" x14ac:dyDescent="0.25">
      <c r="A29" s="22"/>
      <c r="B29" s="22"/>
      <c r="C29" s="22"/>
      <c r="D29" s="22" t="s">
        <v>54</v>
      </c>
      <c r="E29" s="22"/>
      <c r="F29" s="22"/>
      <c r="G29" s="28"/>
      <c r="H29" s="28"/>
      <c r="J29" s="28"/>
    </row>
    <row r="30" spans="1:13" x14ac:dyDescent="0.25">
      <c r="A30" s="22"/>
      <c r="B30" s="22"/>
      <c r="C30" s="22"/>
      <c r="D30" s="22"/>
      <c r="E30" s="22" t="s">
        <v>55</v>
      </c>
      <c r="F30" s="22"/>
      <c r="G30" s="28">
        <v>0</v>
      </c>
      <c r="H30" s="28">
        <v>3973</v>
      </c>
      <c r="J30" s="28"/>
    </row>
    <row r="31" spans="1:13" x14ac:dyDescent="0.25">
      <c r="A31" s="22"/>
      <c r="B31" s="22"/>
      <c r="C31" s="22"/>
      <c r="D31" s="22"/>
      <c r="E31" s="22" t="s">
        <v>56</v>
      </c>
      <c r="F31" s="22"/>
      <c r="G31" s="28"/>
      <c r="H31" s="28"/>
      <c r="J31" s="28"/>
    </row>
    <row r="32" spans="1:13" x14ac:dyDescent="0.25">
      <c r="A32" s="22"/>
      <c r="B32" s="22"/>
      <c r="C32" s="22"/>
      <c r="D32" s="22"/>
      <c r="E32" s="22"/>
      <c r="F32" s="22" t="s">
        <v>57</v>
      </c>
      <c r="G32" s="28">
        <v>17975</v>
      </c>
      <c r="H32" s="28">
        <v>23525</v>
      </c>
      <c r="J32" s="28">
        <v>7075</v>
      </c>
    </row>
    <row r="33" spans="1:12" ht="15.75" thickBot="1" x14ac:dyDescent="0.3">
      <c r="A33" s="22"/>
      <c r="B33" s="22"/>
      <c r="C33" s="22"/>
      <c r="D33" s="22"/>
      <c r="E33" s="22"/>
      <c r="F33" s="22" t="s">
        <v>58</v>
      </c>
      <c r="G33" s="31">
        <v>163050</v>
      </c>
      <c r="H33" s="31">
        <v>146000</v>
      </c>
      <c r="J33" s="31">
        <f>203300+G32-450-900-J32</f>
        <v>212850</v>
      </c>
    </row>
    <row r="34" spans="1:12" ht="15.75" thickBot="1" x14ac:dyDescent="0.3">
      <c r="A34" s="22"/>
      <c r="B34" s="22"/>
      <c r="C34" s="22"/>
      <c r="D34" s="22"/>
      <c r="E34" s="22" t="s">
        <v>59</v>
      </c>
      <c r="F34" s="22"/>
      <c r="G34" s="32">
        <f>ROUND(SUM(G31:G33),5)</f>
        <v>181025</v>
      </c>
      <c r="H34" s="32">
        <f>ROUND(SUM(H31:H33),5)</f>
        <v>169525</v>
      </c>
      <c r="J34" s="32">
        <f>ROUND(SUM(J31:J33),5)</f>
        <v>219925</v>
      </c>
    </row>
    <row r="35" spans="1:12" ht="30" customHeight="1" thickBot="1" x14ac:dyDescent="0.3">
      <c r="A35" s="22"/>
      <c r="B35" s="22"/>
      <c r="C35" s="22"/>
      <c r="D35" s="22" t="s">
        <v>60</v>
      </c>
      <c r="E35" s="22"/>
      <c r="F35" s="22"/>
      <c r="G35" s="32">
        <f>ROUND(SUM(G29:G30)+G34,5)</f>
        <v>181025</v>
      </c>
      <c r="H35" s="32">
        <f>ROUND(SUM(H29:H30)+H34,5)</f>
        <v>173498</v>
      </c>
      <c r="J35" s="32">
        <f>ROUND(SUM(J29:J30)+J34,5)</f>
        <v>219925</v>
      </c>
    </row>
    <row r="36" spans="1:12" ht="30" customHeight="1" thickBot="1" x14ac:dyDescent="0.3">
      <c r="A36" s="22"/>
      <c r="B36" s="22"/>
      <c r="C36" s="22" t="s">
        <v>61</v>
      </c>
      <c r="D36" s="22"/>
      <c r="E36" s="22"/>
      <c r="F36" s="22"/>
      <c r="G36" s="34">
        <f>ROUND(G28+G35,5)</f>
        <v>181025</v>
      </c>
      <c r="H36" s="34">
        <f>ROUND(H28+H35,5)</f>
        <v>173498</v>
      </c>
      <c r="J36" s="34">
        <f>ROUND(J28+J35,5)</f>
        <v>219925</v>
      </c>
    </row>
    <row r="37" spans="1:12" ht="30" customHeight="1" x14ac:dyDescent="0.25">
      <c r="A37" s="22"/>
      <c r="B37" s="22" t="s">
        <v>62</v>
      </c>
      <c r="C37" s="22"/>
      <c r="D37" s="22"/>
      <c r="E37" s="22"/>
      <c r="F37" s="22"/>
      <c r="G37" s="28">
        <f>ROUND(G27+G36,5)</f>
        <v>181025</v>
      </c>
      <c r="H37" s="28">
        <f>ROUND(H27+H36,5)</f>
        <v>173498</v>
      </c>
      <c r="J37" s="28">
        <f>ROUND(J27+J36,5)</f>
        <v>219925</v>
      </c>
    </row>
    <row r="38" spans="1:12" ht="30" customHeight="1" x14ac:dyDescent="0.25">
      <c r="A38" s="22"/>
      <c r="B38" s="22" t="s">
        <v>63</v>
      </c>
      <c r="C38" s="22"/>
      <c r="D38" s="22"/>
      <c r="E38" s="22"/>
      <c r="F38" s="22"/>
      <c r="G38" s="28"/>
      <c r="H38" s="28"/>
      <c r="J38" s="28"/>
    </row>
    <row r="39" spans="1:12" x14ac:dyDescent="0.25">
      <c r="A39" s="22"/>
      <c r="B39" s="22"/>
      <c r="C39" s="22" t="s">
        <v>64</v>
      </c>
      <c r="D39" s="22"/>
      <c r="E39" s="22"/>
      <c r="F39" s="22"/>
      <c r="G39" s="28">
        <v>48579</v>
      </c>
      <c r="H39" s="28">
        <v>48579</v>
      </c>
      <c r="J39" s="28">
        <f>G39</f>
        <v>48579</v>
      </c>
    </row>
    <row r="40" spans="1:12" x14ac:dyDescent="0.25">
      <c r="A40" s="22"/>
      <c r="B40" s="22"/>
      <c r="C40" s="22" t="s">
        <v>65</v>
      </c>
      <c r="D40" s="22"/>
      <c r="E40" s="22"/>
      <c r="F40" s="22"/>
      <c r="G40" s="28">
        <v>-19330</v>
      </c>
      <c r="H40" s="28">
        <v>0</v>
      </c>
      <c r="J40" s="28">
        <f>SUM(G40:G41)</f>
        <v>-31597</v>
      </c>
      <c r="L40" s="38">
        <f>J25</f>
        <v>246513</v>
      </c>
    </row>
    <row r="41" spans="1:12" ht="15.75" thickBot="1" x14ac:dyDescent="0.3">
      <c r="A41" s="22"/>
      <c r="B41" s="22"/>
      <c r="C41" s="22" t="s">
        <v>66</v>
      </c>
      <c r="D41" s="22"/>
      <c r="E41" s="22"/>
      <c r="F41" s="22"/>
      <c r="G41" s="31">
        <v>-12267</v>
      </c>
      <c r="H41" s="31">
        <v>-19330</v>
      </c>
      <c r="J41" s="31">
        <f>L43</f>
        <v>9606</v>
      </c>
      <c r="L41" s="38">
        <f>J36</f>
        <v>219925</v>
      </c>
    </row>
    <row r="42" spans="1:12" ht="15.75" thickBot="1" x14ac:dyDescent="0.3">
      <c r="A42" s="22"/>
      <c r="B42" s="22" t="s">
        <v>67</v>
      </c>
      <c r="C42" s="22"/>
      <c r="D42" s="22"/>
      <c r="E42" s="22"/>
      <c r="F42" s="22"/>
      <c r="G42" s="32">
        <f>ROUND(SUM(G38:G41),5)</f>
        <v>16982</v>
      </c>
      <c r="H42" s="32">
        <f>ROUND(SUM(H38:H41),5)</f>
        <v>29249</v>
      </c>
      <c r="J42" s="32">
        <f>ROUND(SUM(J38:J41),5)</f>
        <v>26588</v>
      </c>
      <c r="L42" s="38">
        <f>L40-L41</f>
        <v>26588</v>
      </c>
    </row>
    <row r="43" spans="1:12" s="37" customFormat="1" ht="30" customHeight="1" thickBot="1" x14ac:dyDescent="0.25">
      <c r="A43" s="22" t="s">
        <v>68</v>
      </c>
      <c r="B43" s="22"/>
      <c r="C43" s="22"/>
      <c r="D43" s="22"/>
      <c r="E43" s="22"/>
      <c r="F43" s="22"/>
      <c r="G43" s="36">
        <f>ROUND(G26+G37+G42,5)</f>
        <v>198007</v>
      </c>
      <c r="H43" s="36">
        <f>ROUND(H26+H37+H42,5)</f>
        <v>202747</v>
      </c>
      <c r="J43" s="36">
        <f>ROUND(J26+J37+J42,5)</f>
        <v>246513</v>
      </c>
      <c r="L43" s="39">
        <f>L42-SUM(J39:J40)</f>
        <v>9606</v>
      </c>
    </row>
    <row r="44" spans="1:12" ht="15.75" thickTop="1" x14ac:dyDescent="0.25"/>
  </sheetData>
  <pageMargins left="0.7" right="0.7" top="0.75" bottom="0.75" header="0.25" footer="0.3"/>
  <pageSetup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Estimates 08-10</vt:lpstr>
      <vt:lpstr>Jun 30 2012 Est</vt:lpstr>
      <vt:lpstr>Sheet2</vt:lpstr>
      <vt:lpstr>Sheet3</vt:lpstr>
      <vt:lpstr>'Jun 30 2012 Est'!Print_Titles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Farrell</dc:creator>
  <cp:lastModifiedBy>JA User</cp:lastModifiedBy>
  <dcterms:created xsi:type="dcterms:W3CDTF">2012-08-25T22:20:53Z</dcterms:created>
  <dcterms:modified xsi:type="dcterms:W3CDTF">2012-08-30T23:09:35Z</dcterms:modified>
</cp:coreProperties>
</file>